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Admin\Desktop\Tender documents\"/>
    </mc:Choice>
  </mc:AlternateContent>
  <xr:revisionPtr revIDLastSave="0" documentId="8_{BF1587F8-3B1D-475F-872A-002D42883A06}" xr6:coauthVersionLast="47" xr6:coauthVersionMax="47" xr10:uidLastSave="{00000000-0000-0000-0000-000000000000}"/>
  <bookViews>
    <workbookView xWindow="-110" yWindow="-110" windowWidth="19420" windowHeight="10300" xr2:uid="{DB90E70E-8FB6-4B89-95FC-F02CE8FCC3A4}"/>
  </bookViews>
  <sheets>
    <sheet name="Sheet1" sheetId="1" r:id="rId1"/>
  </sheets>
  <definedNames>
    <definedName name="_xlnm.Print_Area" localSheetId="0">Sheet1!$A$1:$F$122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2" i="1" l="1"/>
  <c r="D54" i="1" s="1"/>
  <c r="D38" i="1"/>
  <c r="D39" i="1"/>
  <c r="D27" i="1"/>
  <c r="D26" i="1"/>
  <c r="D96" i="1"/>
  <c r="D93" i="1"/>
  <c r="D87" i="1"/>
  <c r="D86" i="1"/>
  <c r="D80" i="1"/>
  <c r="D78" i="1"/>
  <c r="D61" i="1"/>
  <c r="D60" i="1"/>
  <c r="D59" i="1"/>
  <c r="D55" i="1"/>
  <c r="D49" i="1"/>
  <c r="D47" i="1"/>
  <c r="D46" i="1"/>
  <c r="D45" i="1"/>
  <c r="D44" i="1"/>
  <c r="D41" i="1"/>
  <c r="D40" i="1"/>
  <c r="D37" i="1"/>
  <c r="D35" i="1"/>
  <c r="D31" i="1"/>
  <c r="D76" i="1" s="1"/>
  <c r="D91" i="1" s="1"/>
  <c r="D30" i="1"/>
  <c r="D29" i="1"/>
  <c r="D28" i="1"/>
</calcChain>
</file>

<file path=xl/sharedStrings.xml><?xml version="1.0" encoding="utf-8"?>
<sst xmlns="http://schemas.openxmlformats.org/spreadsheetml/2006/main" count="235" uniqueCount="151">
  <si>
    <t>BILL OF QUANTITIES</t>
  </si>
  <si>
    <t>CLIENT:</t>
  </si>
  <si>
    <t>Qatar Charity</t>
  </si>
  <si>
    <t>ITEM</t>
  </si>
  <si>
    <t>DESCRIPTION</t>
  </si>
  <si>
    <t>QTY</t>
  </si>
  <si>
    <t>UNIT</t>
  </si>
  <si>
    <t>RATE Ksh.</t>
  </si>
  <si>
    <t>TOTAL PRICE
Ksh.</t>
  </si>
  <si>
    <t>a</t>
  </si>
  <si>
    <t xml:space="preserve">Excavation &amp; Earthworks </t>
  </si>
  <si>
    <t xml:space="preserve">site clearance </t>
  </si>
  <si>
    <t>Clear site of all vegatation and small trees girth not exceeding 600mm and dispose off.</t>
  </si>
  <si>
    <t>SM</t>
  </si>
  <si>
    <t>b</t>
  </si>
  <si>
    <t>Excavate top vegatation soil average 150mm deep and remove from site.</t>
  </si>
  <si>
    <t>c</t>
  </si>
  <si>
    <t>Excavate for foundation bases in normal soil not exceeding 1.5m deep from stripped level</t>
  </si>
  <si>
    <t>CM</t>
  </si>
  <si>
    <t>d</t>
  </si>
  <si>
    <t>Load cart away surplus excavated materials and spread around the site n.e 100mm</t>
  </si>
  <si>
    <t>e</t>
  </si>
  <si>
    <t>Return fill and ram selected excavated material</t>
  </si>
  <si>
    <t>f</t>
  </si>
  <si>
    <t>300mm thick approved imported hand-packed hardcore compacted in layers of 150mm spread on top with 50mm quarry dust or murram blinding .</t>
  </si>
  <si>
    <t>g</t>
  </si>
  <si>
    <t xml:space="preserve">Allow for plunking and strutting to sides of all excavation keep excavation free from all fallen materials. </t>
  </si>
  <si>
    <t>item</t>
  </si>
  <si>
    <t>h</t>
  </si>
  <si>
    <t>Allow for keeping the whole of the excavation free from ground or surface water by pumping or otherwise</t>
  </si>
  <si>
    <t>SUBSTRUCTURE AND SUPERSTRUCTUTER</t>
  </si>
  <si>
    <t>50mm  thick blinding to foundation &amp; column bases(1:4:8)</t>
  </si>
  <si>
    <t>Vibrated Reinforced Concrete 1:2:4 (class 20 ) in:</t>
  </si>
  <si>
    <t xml:space="preserve">Strip &amp; column foundation bases 30N/mm2 OPC </t>
  </si>
  <si>
    <t>100mm thick floor slab 20N/mm2 (OPC)</t>
  </si>
  <si>
    <t xml:space="preserve">Beams 30N/mm2 OPC </t>
  </si>
  <si>
    <t>Formwork</t>
  </si>
  <si>
    <t xml:space="preserve">Supply and fix sawn timber , sheet metal or other approved material to;- </t>
  </si>
  <si>
    <t xml:space="preserve">to vertical sides of fdns </t>
  </si>
  <si>
    <t>Edges of floor slab 75 to 150mm high</t>
  </si>
  <si>
    <t>LM</t>
  </si>
  <si>
    <t>to side and soffites of openings in of all opening in wall</t>
  </si>
  <si>
    <t>To horizontal soffites of roof slab</t>
  </si>
  <si>
    <t>High tensile square twisted reinforcement bar to BS 4461</t>
  </si>
  <si>
    <t>All asorted bars (BS 4461)</t>
  </si>
  <si>
    <t>kg</t>
  </si>
  <si>
    <t>i</t>
  </si>
  <si>
    <t>BRC fabric mesh reinforcement Ref. A 142 (weighing 2.22kg/ SM)</t>
  </si>
  <si>
    <t>Insecticide Treatment</t>
  </si>
  <si>
    <t>j</t>
  </si>
  <si>
    <t>Gladiator TC Chemical ant-termite treatment to hardcore surface applied as per manufacturer's printed instructions ( with 10 year written guarantee)</t>
  </si>
  <si>
    <t>INSULATION(DPM/DPC)</t>
  </si>
  <si>
    <t>500G polythene damp proof membrane spread over blinded hardcore ( measured net )</t>
  </si>
  <si>
    <t>200mm thick hessian based bitumious felt DPC bedded on cement and sand mortar 1:4</t>
  </si>
  <si>
    <t>MASONRY</t>
  </si>
  <si>
    <t>200mm thick Quarry natural /machine cut stone walling bedded and joined in cement and sand mortar ( 1:3) reinforced with 20SWG hoop iron in alternate courses to ;-</t>
  </si>
  <si>
    <t>DOORS</t>
  </si>
  <si>
    <t>Supply and fix the following purpose -made standard section steel Door  complete with fixing lugs, inbuilt permanent vents, opening and closing accessories and burglar proofing grilles to approval</t>
  </si>
  <si>
    <t>Standard steel casement external door of size 1200 x 2400 mm primed before fixing all to Architectural details.</t>
  </si>
  <si>
    <t>NO</t>
  </si>
  <si>
    <t xml:space="preserve">No. </t>
  </si>
  <si>
    <t>WINDOWS</t>
  </si>
  <si>
    <t>Supply and fix the following purpose -made standard section steel casement windows complete with fixing lugs, inbuilt permanent vents, opening and closing accessories and burglar proofing grilles to approval:</t>
  </si>
  <si>
    <t>Window overall size 1500mm wide x 1500mm high</t>
  </si>
  <si>
    <t>Window overall size 650mm wide x 600mm high</t>
  </si>
  <si>
    <t>No</t>
  </si>
  <si>
    <t>Glazing :-</t>
  </si>
  <si>
    <t>Supply and fix glazing with approved manufacture and comply with B.S 952 .</t>
  </si>
  <si>
    <t>4 mm thick clear sheet glass fixed to metal frames with putty :-</t>
  </si>
  <si>
    <t xml:space="preserve">Panes 0.1  -  0.5 square metres </t>
  </si>
  <si>
    <t>FINISHING PLASTER</t>
  </si>
  <si>
    <t>Floor Finishes</t>
  </si>
  <si>
    <t>External wall</t>
  </si>
  <si>
    <t xml:space="preserve">15mm thick render 1:4 to external  walls woodfloat finished </t>
  </si>
  <si>
    <t>Internal Wall</t>
  </si>
  <si>
    <t xml:space="preserve">15mm thick gauged lime plaster 1:1:6 steel trowelled smooth </t>
  </si>
  <si>
    <t>CEILING</t>
  </si>
  <si>
    <t xml:space="preserve">20mm thick gauge lime plaster 1:1:4 steel trowelled smooth </t>
  </si>
  <si>
    <t>PAINTING &amp; DECORATING</t>
  </si>
  <si>
    <t xml:space="preserve">Supply &amp; Paint  matt or satin finish vinyl emulsion paint.   </t>
  </si>
  <si>
    <t xml:space="preserve">Workmanship generally shall be carried out in accordance with B.S. C.P. 231, </t>
  </si>
  <si>
    <t>to Plastered walls internally</t>
  </si>
  <si>
    <t>to Wood float rendered walls  externally</t>
  </si>
  <si>
    <t>TILING TO THE FLOOR &amp; WALL</t>
  </si>
  <si>
    <t xml:space="preserve"> Supply and fix approved ceramic wall and floor tiles that corform with the requierement of Bs 1281 and laid to detail</t>
  </si>
  <si>
    <t>Floor Tiling</t>
  </si>
  <si>
    <t>wall Tiling</t>
  </si>
  <si>
    <t>150 X 150 X 6 mm thick ceramic wall tiles to details</t>
  </si>
  <si>
    <t>SKIRTING</t>
  </si>
  <si>
    <t>Skirtings are to be formed in matching tiles, fixed with tile adhesive</t>
  </si>
  <si>
    <t>10 x 100mm high ceramic tile skirting with rounded top and coved at junction with floor to detail</t>
  </si>
  <si>
    <t>SANITARY FITTINGS</t>
  </si>
  <si>
    <t>White vitrous china W.C low level suite, complete with cistern, flashing accessories and heavy duty toilet</t>
  </si>
  <si>
    <t>Ditto but Wash Hand Basin size 510 x 400 mm complete with taps and pvc bottle traps.</t>
  </si>
  <si>
    <t>PC &amp; PROVISIONAL SUMS</t>
  </si>
  <si>
    <t>Provide a PC sum for installation of electric works</t>
  </si>
  <si>
    <t>FURNISHING</t>
  </si>
  <si>
    <t>MS</t>
  </si>
  <si>
    <t>No.</t>
  </si>
  <si>
    <t>Sound system- Speaker, Amplifier and Microphone</t>
  </si>
  <si>
    <t>Noble Quran copies</t>
  </si>
  <si>
    <t xml:space="preserve">The bidders' rates must be inclusive of 16%  VAT </t>
  </si>
  <si>
    <t>Date</t>
  </si>
  <si>
    <t>Bidders to ensure that their rates in the bills of quantities are within the know prevailing rates for building works.</t>
  </si>
  <si>
    <t>150mm thick floor slab 20N/mm2 (OPC)</t>
  </si>
  <si>
    <t>Column 30N/mm2 OPC</t>
  </si>
  <si>
    <t>superstructure walling-200mm thick machine cut.(Toilet &amp; Septik)</t>
  </si>
  <si>
    <t>foundation Walling (Mosque)</t>
  </si>
  <si>
    <t>superstructure walling-200mm thick machine cut. (Mosque)</t>
  </si>
  <si>
    <t xml:space="preserve">900mm wide single leaf semi-solid core blockboard flush door  /Plain steel Doors
</t>
  </si>
  <si>
    <t xml:space="preserve">Total amount Furnishing </t>
  </si>
  <si>
    <t>Preliminaries cost b/f</t>
  </si>
  <si>
    <t>Grand total amount (ksh). (Inclusive of 16%  VAT)</t>
  </si>
  <si>
    <t>25mm thick coloured cement and sand screed finished to floor surfaces &amp; roof slab  (m.s)</t>
  </si>
  <si>
    <t xml:space="preserve">Laminated Mdf Mimbar Unit (pulpit) of 800mm (W) X 1200mm (L) X 900mm (h)  - standard size </t>
  </si>
  <si>
    <t>Notes</t>
  </si>
  <si>
    <t xml:space="preserve">Locations </t>
  </si>
  <si>
    <t>Makindu &amp; Kibwezi</t>
  </si>
  <si>
    <t>Kes.</t>
  </si>
  <si>
    <t>Building total amount c/f</t>
  </si>
  <si>
    <t>k</t>
  </si>
  <si>
    <t>l</t>
  </si>
  <si>
    <t>m</t>
  </si>
  <si>
    <t>Project No.</t>
  </si>
  <si>
    <t>Project Name</t>
  </si>
  <si>
    <t>324904 &amp; 324905</t>
  </si>
  <si>
    <t>Tender RFP NO.</t>
  </si>
  <si>
    <t>RFP/003 Constr./Mosq. /Mkd&amp;Kwz/QC-KE/2024</t>
  </si>
  <si>
    <t>Pc &amp; P. sums MEP COST b/f</t>
  </si>
  <si>
    <t xml:space="preserve">ITEM </t>
  </si>
  <si>
    <t>TOTAL PRICE  Ksh.</t>
  </si>
  <si>
    <t xml:space="preserve">Preliminary </t>
  </si>
  <si>
    <t>sum</t>
  </si>
  <si>
    <t xml:space="preserve">Equipment and Material mobilisation </t>
  </si>
  <si>
    <t xml:space="preserve"> RATE Ksh. </t>
  </si>
  <si>
    <t>Total Preliminary sum</t>
  </si>
  <si>
    <t xml:space="preserve">project site sign board /1.2X1.5m Banner fixed on movable wooden frame </t>
  </si>
  <si>
    <t>launching Project plate- A1 size -Aluco Board</t>
  </si>
  <si>
    <t>#</t>
  </si>
  <si>
    <t>Wall to wall Carpet with marked praying lines medium quality.</t>
  </si>
  <si>
    <t xml:space="preserve"> Mechanical, Electrical works &amp; Plumbing works</t>
  </si>
  <si>
    <t>Provide a PC sum for mechanical works (6 Fans , control units etc) as per the instruction given</t>
  </si>
  <si>
    <t xml:space="preserve">Provide a PC sum for installation of plumbing works to the ablution area and toilets </t>
  </si>
  <si>
    <t>P. Sum.</t>
  </si>
  <si>
    <t>application of building permit or CP (Construction Permit)  from a Local Authority or relevant agencies</t>
  </si>
  <si>
    <t>Grand Total Summary For The Proposed Construction Of Two (2) Mosque With A concrete Roof slab</t>
  </si>
  <si>
    <t>Proposed construction of Two (2) mosque projects</t>
  </si>
  <si>
    <t>Total amount Furnishing c/f</t>
  </si>
  <si>
    <t>total amount  pc &amp; provision sums c/f</t>
  </si>
  <si>
    <t>Total  Building  Cost b/f</t>
  </si>
  <si>
    <r>
      <t>330 X 330 X 8 mm thick white glazed ceramic floor tiles as "</t>
    </r>
    <r>
      <rPr>
        <b/>
        <sz val="16"/>
        <color indexed="8"/>
        <rFont val="Times New Roman"/>
        <family val="1"/>
      </rPr>
      <t>SAJ CERAMICS</t>
    </r>
    <r>
      <rPr>
        <sz val="16"/>
        <color indexed="8"/>
        <rFont val="Times New Roman"/>
        <family val="1"/>
      </rPr>
      <t>" to screeded floor m.s. Maximum joint size is 3mm when grouted.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</si>
</sst>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16"/>
      <color theme="1"/>
      <name val="Times New Roman"/>
      <family val="1"/>
    </font>
    <font>
      <b/>
      <u/>
      <sz val="16"/>
      <name val="Times New Roman"/>
      <family val="1"/>
    </font>
    <font>
      <b/>
      <sz val="16"/>
      <color rgb="FF000000"/>
      <name val="Times New Roman"/>
      <family val="1"/>
    </font>
    <font>
      <b/>
      <sz val="16"/>
      <color indexed="8"/>
      <name val="Times New Roman"/>
      <family val="1"/>
    </font>
    <font>
      <b/>
      <sz val="16"/>
      <color theme="1"/>
      <name val="Times New Roman"/>
      <family val="1"/>
    </font>
    <font>
      <sz val="16"/>
      <color indexed="8"/>
      <name val="Times New Roman"/>
      <family val="1"/>
    </font>
    <font>
      <b/>
      <u/>
      <sz val="16"/>
      <color rgb="FF000000"/>
      <name val="Times New Roman"/>
      <family val="1"/>
    </font>
    <font>
      <b/>
      <u/>
      <sz val="16"/>
      <color indexed="8"/>
      <name val="Times New Roman"/>
      <family val="1"/>
    </font>
    <font>
      <sz val="16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00FFFF"/>
        <bgColor rgb="FF000000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4" fontId="3" fillId="0" borderId="0"/>
    <xf numFmtId="14" fontId="3" fillId="0" borderId="0"/>
  </cellStyleXfs>
  <cellXfs count="100">
    <xf numFmtId="0" fontId="0" fillId="0" borderId="0" xfId="0"/>
    <xf numFmtId="0" fontId="6" fillId="0" borderId="0" xfId="0" applyFont="1"/>
    <xf numFmtId="0" fontId="4" fillId="0" borderId="2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3" xfId="0" applyFont="1" applyBorder="1"/>
    <xf numFmtId="0" fontId="4" fillId="0" borderId="4" xfId="0" applyFont="1" applyBorder="1" applyAlignment="1">
      <alignment horizontal="left" vertical="center"/>
    </xf>
    <xf numFmtId="0" fontId="4" fillId="3" borderId="4" xfId="2" applyFont="1" applyFill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left" vertical="top" wrapText="1"/>
    </xf>
    <xf numFmtId="0" fontId="8" fillId="6" borderId="4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  <xf numFmtId="43" fontId="8" fillId="6" borderId="5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/>
    </xf>
    <xf numFmtId="0" fontId="9" fillId="0" borderId="7" xfId="0" applyFont="1" applyBorder="1" applyAlignment="1">
      <alignment horizontal="left" vertical="top" wrapText="1"/>
    </xf>
    <xf numFmtId="0" fontId="4" fillId="0" borderId="4" xfId="2" applyFont="1" applyBorder="1" applyAlignment="1">
      <alignment horizontal="center"/>
    </xf>
    <xf numFmtId="4" fontId="9" fillId="0" borderId="4" xfId="1" applyNumberFormat="1" applyFont="1" applyFill="1" applyBorder="1" applyAlignment="1">
      <alignment horizontal="center"/>
    </xf>
    <xf numFmtId="0" fontId="10" fillId="0" borderId="0" xfId="0" applyFont="1"/>
    <xf numFmtId="0" fontId="11" fillId="0" borderId="7" xfId="0" applyFont="1" applyBorder="1" applyAlignment="1">
      <alignment horizontal="center" vertical="top"/>
    </xf>
    <xf numFmtId="0" fontId="11" fillId="0" borderId="7" xfId="0" applyFont="1" applyBorder="1" applyAlignment="1">
      <alignment horizontal="left" vertical="top" wrapText="1"/>
    </xf>
    <xf numFmtId="0" fontId="5" fillId="0" borderId="4" xfId="2" applyFont="1" applyBorder="1" applyAlignment="1">
      <alignment horizontal="center"/>
    </xf>
    <xf numFmtId="4" fontId="11" fillId="0" borderId="4" xfId="1" applyNumberFormat="1" applyFont="1" applyFill="1" applyBorder="1" applyAlignment="1">
      <alignment horizontal="center"/>
    </xf>
    <xf numFmtId="0" fontId="5" fillId="0" borderId="8" xfId="2" applyFont="1" applyBorder="1" applyAlignment="1">
      <alignment horizontal="center"/>
    </xf>
    <xf numFmtId="4" fontId="11" fillId="0" borderId="5" xfId="1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left" vertical="top" wrapText="1"/>
    </xf>
    <xf numFmtId="0" fontId="8" fillId="5" borderId="5" xfId="0" applyFont="1" applyFill="1" applyBorder="1" applyAlignment="1">
      <alignment horizontal="center" wrapText="1"/>
    </xf>
    <xf numFmtId="43" fontId="8" fillId="5" borderId="5" xfId="0" applyNumberFormat="1" applyFont="1" applyFill="1" applyBorder="1" applyAlignment="1">
      <alignment horizontal="center" wrapText="1"/>
    </xf>
    <xf numFmtId="4" fontId="8" fillId="5" borderId="5" xfId="0" applyNumberFormat="1" applyFont="1" applyFill="1" applyBorder="1" applyAlignment="1">
      <alignment horizontal="center" wrapText="1"/>
    </xf>
    <xf numFmtId="0" fontId="4" fillId="7" borderId="4" xfId="2" applyFont="1" applyFill="1" applyBorder="1" applyAlignment="1">
      <alignment horizontal="center" vertical="top"/>
    </xf>
    <xf numFmtId="14" fontId="7" fillId="7" borderId="4" xfId="3" applyFont="1" applyFill="1" applyBorder="1" applyAlignment="1">
      <alignment vertical="top" wrapText="1"/>
    </xf>
    <xf numFmtId="4" fontId="5" fillId="7" borderId="4" xfId="2" applyNumberFormat="1" applyFont="1" applyFill="1" applyBorder="1" applyAlignment="1">
      <alignment horizontal="center"/>
    </xf>
    <xf numFmtId="39" fontId="5" fillId="7" borderId="4" xfId="2" applyNumberFormat="1" applyFont="1" applyFill="1" applyBorder="1" applyAlignment="1">
      <alignment horizontal="center"/>
    </xf>
    <xf numFmtId="0" fontId="6" fillId="7" borderId="0" xfId="0" applyFont="1" applyFill="1"/>
    <xf numFmtId="0" fontId="11" fillId="0" borderId="4" xfId="0" applyFont="1" applyBorder="1" applyAlignment="1">
      <alignment horizontal="center" vertical="top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center"/>
    </xf>
    <xf numFmtId="4" fontId="11" fillId="0" borderId="4" xfId="0" applyNumberFormat="1" applyFont="1" applyBorder="1" applyAlignment="1">
      <alignment horizontal="center"/>
    </xf>
    <xf numFmtId="0" fontId="11" fillId="4" borderId="4" xfId="0" applyFont="1" applyFill="1" applyBorder="1" applyAlignment="1">
      <alignment horizontal="center" vertical="top"/>
    </xf>
    <xf numFmtId="0" fontId="11" fillId="0" borderId="4" xfId="0" applyFont="1" applyBorder="1" applyAlignment="1">
      <alignment horizontal="left" vertical="top"/>
    </xf>
    <xf numFmtId="0" fontId="11" fillId="0" borderId="4" xfId="0" applyFont="1" applyBorder="1" applyAlignment="1">
      <alignment horizontal="center" vertical="top" wrapText="1"/>
    </xf>
    <xf numFmtId="0" fontId="13" fillId="0" borderId="4" xfId="0" applyFont="1" applyBorder="1" applyAlignment="1">
      <alignment horizontal="left" vertical="top" wrapText="1"/>
    </xf>
    <xf numFmtId="0" fontId="11" fillId="4" borderId="4" xfId="0" applyFont="1" applyFill="1" applyBorder="1" applyAlignment="1">
      <alignment horizontal="center"/>
    </xf>
    <xf numFmtId="4" fontId="11" fillId="4" borderId="4" xfId="0" applyNumberFormat="1" applyFont="1" applyFill="1" applyBorder="1" applyAlignment="1">
      <alignment horizontal="center"/>
    </xf>
    <xf numFmtId="4" fontId="11" fillId="4" borderId="4" xfId="1" applyNumberFormat="1" applyFont="1" applyFill="1" applyBorder="1" applyAlignment="1">
      <alignment horizontal="center"/>
    </xf>
    <xf numFmtId="0" fontId="5" fillId="0" borderId="4" xfId="2" applyFont="1" applyBorder="1" applyAlignment="1">
      <alignment horizontal="center" vertical="top"/>
    </xf>
    <xf numFmtId="0" fontId="5" fillId="0" borderId="4" xfId="2" applyFont="1" applyBorder="1" applyAlignment="1">
      <alignment vertical="top" wrapText="1"/>
    </xf>
    <xf numFmtId="3" fontId="5" fillId="0" borderId="4" xfId="2" applyNumberFormat="1" applyFont="1" applyBorder="1" applyAlignment="1">
      <alignment horizontal="center"/>
    </xf>
    <xf numFmtId="2" fontId="5" fillId="0" borderId="4" xfId="2" applyNumberFormat="1" applyFont="1" applyBorder="1" applyAlignment="1">
      <alignment horizontal="center"/>
    </xf>
    <xf numFmtId="0" fontId="5" fillId="0" borderId="4" xfId="2" applyFont="1" applyBorder="1"/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0" borderId="4" xfId="2" applyFont="1" applyBorder="1" applyAlignment="1">
      <alignment vertical="center"/>
    </xf>
    <xf numFmtId="3" fontId="11" fillId="0" borderId="4" xfId="1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top"/>
    </xf>
    <xf numFmtId="0" fontId="9" fillId="3" borderId="4" xfId="0" applyFont="1" applyFill="1" applyBorder="1" applyAlignment="1">
      <alignment horizontal="left" vertical="top" wrapText="1"/>
    </xf>
    <xf numFmtId="0" fontId="9" fillId="3" borderId="4" xfId="0" applyFont="1" applyFill="1" applyBorder="1" applyAlignment="1">
      <alignment horizontal="center"/>
    </xf>
    <xf numFmtId="43" fontId="9" fillId="3" borderId="13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/>
    </xf>
    <xf numFmtId="4" fontId="11" fillId="0" borderId="0" xfId="0" applyNumberFormat="1" applyFont="1" applyAlignment="1">
      <alignment horizontal="center"/>
    </xf>
    <xf numFmtId="0" fontId="14" fillId="0" borderId="2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 wrapText="1"/>
    </xf>
    <xf numFmtId="4" fontId="14" fillId="0" borderId="3" xfId="0" applyNumberFormat="1" applyFont="1" applyBorder="1" applyAlignment="1">
      <alignment horizontal="center"/>
    </xf>
    <xf numFmtId="0" fontId="8" fillId="5" borderId="4" xfId="0" applyFont="1" applyFill="1" applyBorder="1" applyAlignment="1">
      <alignment horizontal="center" vertical="top"/>
    </xf>
    <xf numFmtId="0" fontId="8" fillId="5" borderId="4" xfId="0" applyFont="1" applyFill="1" applyBorder="1" applyAlignment="1">
      <alignment horizontal="left" vertical="top" wrapText="1"/>
    </xf>
    <xf numFmtId="0" fontId="8" fillId="5" borderId="4" xfId="0" applyFont="1" applyFill="1" applyBorder="1" applyAlignment="1">
      <alignment horizontal="center"/>
    </xf>
    <xf numFmtId="43" fontId="8" fillId="5" borderId="13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43" fontId="8" fillId="0" borderId="3" xfId="0" applyNumberFormat="1" applyFont="1" applyBorder="1" applyAlignment="1">
      <alignment horizontal="center"/>
    </xf>
    <xf numFmtId="0" fontId="11" fillId="0" borderId="9" xfId="0" applyFont="1" applyBorder="1" applyAlignment="1">
      <alignment horizontal="center" vertical="top"/>
    </xf>
    <xf numFmtId="0" fontId="11" fillId="0" borderId="9" xfId="0" applyFont="1" applyBorder="1" applyAlignment="1">
      <alignment horizontal="left" vertical="top" wrapText="1"/>
    </xf>
    <xf numFmtId="0" fontId="5" fillId="0" borderId="10" xfId="2" applyFont="1" applyBorder="1" applyAlignment="1">
      <alignment horizontal="center"/>
    </xf>
    <xf numFmtId="4" fontId="11" fillId="0" borderId="11" xfId="1" applyNumberFormat="1" applyFont="1" applyFill="1" applyBorder="1" applyAlignment="1">
      <alignment horizontal="center"/>
    </xf>
    <xf numFmtId="39" fontId="4" fillId="3" borderId="13" xfId="2" applyNumberFormat="1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 vertical="top" wrapText="1"/>
    </xf>
    <xf numFmtId="0" fontId="4" fillId="3" borderId="8" xfId="2" applyFont="1" applyFill="1" applyBorder="1" applyAlignment="1">
      <alignment horizontal="center" vertical="top" wrapText="1"/>
    </xf>
    <xf numFmtId="0" fontId="4" fillId="3" borderId="5" xfId="2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14" fontId="7" fillId="3" borderId="7" xfId="3" applyFont="1" applyFill="1" applyBorder="1" applyAlignment="1">
      <alignment horizontal="left" vertical="top" wrapText="1"/>
    </xf>
    <xf numFmtId="14" fontId="7" fillId="3" borderId="8" xfId="3" applyFont="1" applyFill="1" applyBorder="1" applyAlignment="1">
      <alignment horizontal="left" vertical="top" wrapText="1"/>
    </xf>
    <xf numFmtId="14" fontId="7" fillId="3" borderId="5" xfId="3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5" fillId="0" borderId="7" xfId="0" applyNumberFormat="1" applyFont="1" applyBorder="1" applyAlignment="1">
      <alignment horizontal="left"/>
    </xf>
    <xf numFmtId="0" fontId="8" fillId="6" borderId="7" xfId="0" applyFont="1" applyFill="1" applyBorder="1" applyAlignment="1">
      <alignment horizontal="center" vertical="top" wrapText="1"/>
    </xf>
    <xf numFmtId="0" fontId="8" fillId="6" borderId="8" xfId="0" applyFont="1" applyFill="1" applyBorder="1" applyAlignment="1">
      <alignment horizontal="center" vertical="top" wrapText="1"/>
    </xf>
    <xf numFmtId="0" fontId="8" fillId="6" borderId="5" xfId="0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4" xfId="4" xr:uid="{C8B1BBFD-A576-4CF0-82D6-809A109E5887}"/>
    <cellStyle name="Normal 4_Dr. Khalid rev.5" xfId="3" xr:uid="{DD6DD9E8-1696-463A-B8A3-F6EFEDDB521D}"/>
    <cellStyle name="Normal_BQ-MSTER 2" xfId="2" xr:uid="{29ECF61F-471D-4CF3-AB0E-779A076124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2958194</xdr:colOff>
      <xdr:row>0</xdr:row>
      <xdr:rowOff>155122</xdr:rowOff>
    </xdr:from>
    <xdr:to>
      <xdr:col>1</xdr:col>
      <xdr:colOff>5222422</xdr:colOff>
      <xdr:row>0</xdr:row>
      <xdr:rowOff>1077685</xdr:rowOff>
    </xdr:to>
    <xdr:pic>
      <xdr:nvPicPr>
        <xdr:cNvPr id="2" name="Picture 1" descr="D:\QATAR CHARITY\Documents\SOCIAL MEDIA OUTLETS\QATAR CHARITY KENYA OFFICE DESIGN 2.jpg">
          <a:extLst>
            <a:ext uri="{FF2B5EF4-FFF2-40B4-BE49-F238E27FC236}">
              <a16:creationId xmlns:a16="http://schemas.microsoft.com/office/drawing/2014/main" id="{A1D7AC3F-0669-462E-8EF7-B54CA6C8F27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486" b="31054"/>
        <a:stretch/>
      </xdr:blipFill>
      <xdr:spPr bwMode="auto">
        <a:xfrm>
          <a:off x="4591051" y="155122"/>
          <a:ext cx="2264228" cy="92256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7A088-3B38-4D89-BEA4-3FE2C1E08A51}">
  <sheetPr>
    <pageSetUpPr fitToPage="1"/>
  </sheetPr>
  <dimension ref="A1:F122"/>
  <sheetViews>
    <sheetView tabSelected="1" view="pageBreakPreview" topLeftCell="A7" zoomScaleNormal="100" zoomScaleSheetLayoutView="100" workbookViewId="0">
      <selection activeCell="B5" sqref="B5"/>
    </sheetView>
  </sheetViews>
  <sheetFormatPr defaultColWidth="49.81640625" defaultRowHeight="20.5" x14ac:dyDescent="0.45"/>
  <cols>
    <col min="1" max="1" width="24.54296875" style="1" bestFit="1" customWidth="1"/>
    <col min="2" max="2" width="83.1796875" style="1" bestFit="1" customWidth="1"/>
    <col min="3" max="3" width="11" style="1" bestFit="1" customWidth="1"/>
    <col min="4" max="4" width="12.1796875" style="1" bestFit="1" customWidth="1"/>
    <col min="5" max="5" width="18.81640625" style="1" bestFit="1" customWidth="1"/>
    <col min="6" max="6" width="23" style="1" bestFit="1" customWidth="1"/>
    <col min="7" max="16384" width="49.81640625" style="1"/>
  </cols>
  <sheetData>
    <row r="1" spans="1:6" ht="90" customHeight="1" x14ac:dyDescent="0.45"/>
    <row r="2" spans="1:6" x14ac:dyDescent="0.45">
      <c r="A2" s="88" t="s">
        <v>0</v>
      </c>
      <c r="B2" s="88"/>
      <c r="C2" s="88"/>
      <c r="D2" s="88"/>
      <c r="E2" s="88"/>
      <c r="F2" s="88"/>
    </row>
    <row r="3" spans="1:6" x14ac:dyDescent="0.45">
      <c r="A3" s="2" t="s">
        <v>124</v>
      </c>
      <c r="B3" s="93" t="s">
        <v>146</v>
      </c>
      <c r="C3" s="94"/>
      <c r="D3" s="94"/>
      <c r="E3" s="94"/>
      <c r="F3" s="95"/>
    </row>
    <row r="4" spans="1:6" x14ac:dyDescent="0.45">
      <c r="A4" s="2" t="s">
        <v>123</v>
      </c>
      <c r="B4" s="93" t="s">
        <v>125</v>
      </c>
      <c r="C4" s="94"/>
      <c r="D4" s="94"/>
      <c r="E4" s="94"/>
      <c r="F4" s="95"/>
    </row>
    <row r="5" spans="1:6" x14ac:dyDescent="0.45">
      <c r="A5" s="2" t="s">
        <v>126</v>
      </c>
      <c r="B5" s="3" t="s">
        <v>127</v>
      </c>
      <c r="C5" s="3"/>
      <c r="D5" s="3"/>
      <c r="E5" s="3"/>
      <c r="F5" s="4"/>
    </row>
    <row r="6" spans="1:6" x14ac:dyDescent="0.45">
      <c r="A6" s="2" t="s">
        <v>1</v>
      </c>
      <c r="B6" s="5" t="s">
        <v>2</v>
      </c>
      <c r="C6" s="6"/>
      <c r="D6" s="6"/>
      <c r="E6" s="7"/>
      <c r="F6" s="8"/>
    </row>
    <row r="7" spans="1:6" x14ac:dyDescent="0.45">
      <c r="A7" s="2" t="s">
        <v>116</v>
      </c>
      <c r="B7" s="5" t="s">
        <v>117</v>
      </c>
      <c r="C7" s="6"/>
      <c r="D7" s="6"/>
      <c r="E7" s="7"/>
      <c r="F7" s="8"/>
    </row>
    <row r="8" spans="1:6" x14ac:dyDescent="0.45">
      <c r="A8" s="9" t="s">
        <v>102</v>
      </c>
      <c r="B8" s="96">
        <v>45455</v>
      </c>
      <c r="C8" s="94"/>
      <c r="D8" s="94"/>
      <c r="E8" s="94"/>
      <c r="F8" s="95"/>
    </row>
    <row r="9" spans="1:6" x14ac:dyDescent="0.45">
      <c r="A9" s="10"/>
      <c r="B9" s="90" t="s">
        <v>115</v>
      </c>
      <c r="C9" s="91"/>
      <c r="D9" s="91"/>
      <c r="E9" s="91"/>
      <c r="F9" s="92"/>
    </row>
    <row r="10" spans="1:6" x14ac:dyDescent="0.45">
      <c r="A10" s="11">
        <v>1</v>
      </c>
      <c r="B10" s="89" t="s">
        <v>103</v>
      </c>
      <c r="C10" s="89"/>
      <c r="D10" s="89"/>
      <c r="E10" s="89"/>
      <c r="F10" s="89"/>
    </row>
    <row r="11" spans="1:6" x14ac:dyDescent="0.45">
      <c r="A11" s="13">
        <v>2</v>
      </c>
      <c r="B11" s="89" t="s">
        <v>101</v>
      </c>
      <c r="C11" s="89"/>
      <c r="D11" s="89"/>
      <c r="E11" s="89"/>
      <c r="F11" s="89"/>
    </row>
    <row r="12" spans="1:6" ht="40" x14ac:dyDescent="0.45">
      <c r="A12" s="14" t="s">
        <v>129</v>
      </c>
      <c r="B12" s="15" t="s">
        <v>4</v>
      </c>
      <c r="C12" s="16" t="s">
        <v>6</v>
      </c>
      <c r="D12" s="17" t="s">
        <v>5</v>
      </c>
      <c r="E12" s="18" t="s">
        <v>134</v>
      </c>
      <c r="F12" s="17" t="s">
        <v>130</v>
      </c>
    </row>
    <row r="13" spans="1:6" s="23" customFormat="1" ht="20" x14ac:dyDescent="0.4">
      <c r="A13" s="19"/>
      <c r="B13" s="20" t="s">
        <v>131</v>
      </c>
      <c r="C13" s="21"/>
      <c r="D13" s="21"/>
      <c r="E13" s="22"/>
      <c r="F13" s="22"/>
    </row>
    <row r="14" spans="1:6" ht="41" x14ac:dyDescent="0.45">
      <c r="A14" s="24" t="s">
        <v>9</v>
      </c>
      <c r="B14" s="25" t="s">
        <v>144</v>
      </c>
      <c r="C14" s="26" t="s">
        <v>132</v>
      </c>
      <c r="D14" s="26">
        <v>1</v>
      </c>
      <c r="E14" s="27"/>
      <c r="F14" s="27"/>
    </row>
    <row r="15" spans="1:6" x14ac:dyDescent="0.45">
      <c r="A15" s="24" t="s">
        <v>14</v>
      </c>
      <c r="B15" s="25" t="s">
        <v>133</v>
      </c>
      <c r="C15" s="26" t="s">
        <v>132</v>
      </c>
      <c r="D15" s="26">
        <v>1</v>
      </c>
      <c r="E15" s="27"/>
      <c r="F15" s="27"/>
    </row>
    <row r="16" spans="1:6" ht="41" x14ac:dyDescent="0.45">
      <c r="A16" s="24" t="s">
        <v>16</v>
      </c>
      <c r="B16" s="25" t="s">
        <v>136</v>
      </c>
      <c r="C16" s="26" t="s">
        <v>98</v>
      </c>
      <c r="D16" s="26">
        <v>2</v>
      </c>
      <c r="E16" s="27"/>
      <c r="F16" s="27"/>
    </row>
    <row r="17" spans="1:6" x14ac:dyDescent="0.45">
      <c r="A17" s="24" t="s">
        <v>19</v>
      </c>
      <c r="B17" s="25" t="s">
        <v>137</v>
      </c>
      <c r="C17" s="26" t="s">
        <v>98</v>
      </c>
      <c r="D17" s="26">
        <v>2</v>
      </c>
      <c r="E17" s="27"/>
      <c r="F17" s="27"/>
    </row>
    <row r="18" spans="1:6" x14ac:dyDescent="0.45">
      <c r="A18" s="24"/>
      <c r="B18" s="25"/>
      <c r="C18" s="28"/>
      <c r="D18" s="28"/>
      <c r="E18" s="29"/>
      <c r="F18" s="29"/>
    </row>
    <row r="19" spans="1:6" x14ac:dyDescent="0.45">
      <c r="A19" s="30"/>
      <c r="B19" s="31" t="s">
        <v>135</v>
      </c>
      <c r="C19" s="32"/>
      <c r="D19" s="32"/>
      <c r="E19" s="33"/>
      <c r="F19" s="34"/>
    </row>
    <row r="20" spans="1:6" x14ac:dyDescent="0.45">
      <c r="A20" s="13"/>
      <c r="B20" s="12"/>
      <c r="C20" s="12"/>
      <c r="D20" s="12"/>
      <c r="E20" s="12"/>
      <c r="F20" s="12"/>
    </row>
    <row r="21" spans="1:6" x14ac:dyDescent="0.45">
      <c r="A21" s="13"/>
      <c r="B21" s="12"/>
      <c r="C21" s="12"/>
      <c r="D21" s="12"/>
      <c r="E21" s="12"/>
      <c r="F21" s="12"/>
    </row>
    <row r="22" spans="1:6" x14ac:dyDescent="0.45">
      <c r="A22" s="13"/>
      <c r="B22" s="12"/>
      <c r="C22" s="12"/>
      <c r="D22" s="12"/>
      <c r="E22" s="12"/>
      <c r="F22" s="12"/>
    </row>
    <row r="23" spans="1:6" ht="40" x14ac:dyDescent="0.45">
      <c r="A23" s="14" t="s">
        <v>3</v>
      </c>
      <c r="B23" s="15" t="s">
        <v>4</v>
      </c>
      <c r="C23" s="16" t="s">
        <v>6</v>
      </c>
      <c r="D23" s="17" t="s">
        <v>5</v>
      </c>
      <c r="E23" s="18" t="s">
        <v>7</v>
      </c>
      <c r="F23" s="17" t="s">
        <v>8</v>
      </c>
    </row>
    <row r="24" spans="1:6" s="39" customFormat="1" x14ac:dyDescent="0.45">
      <c r="A24" s="35">
        <v>1</v>
      </c>
      <c r="B24" s="36" t="s">
        <v>10</v>
      </c>
      <c r="C24" s="37"/>
      <c r="D24" s="37"/>
      <c r="E24" s="38"/>
      <c r="F24" s="37"/>
    </row>
    <row r="25" spans="1:6" s="23" customFormat="1" ht="20" x14ac:dyDescent="0.4">
      <c r="A25" s="19"/>
      <c r="B25" s="20" t="s">
        <v>11</v>
      </c>
      <c r="C25" s="21"/>
      <c r="D25" s="21"/>
      <c r="E25" s="22"/>
      <c r="F25" s="22"/>
    </row>
    <row r="26" spans="1:6" ht="41" x14ac:dyDescent="0.45">
      <c r="A26" s="40" t="s">
        <v>9</v>
      </c>
      <c r="B26" s="41" t="s">
        <v>12</v>
      </c>
      <c r="C26" s="42" t="s">
        <v>13</v>
      </c>
      <c r="D26" s="43">
        <f>137.13*2</f>
        <v>274.26</v>
      </c>
      <c r="E26" s="27"/>
      <c r="F26" s="27"/>
    </row>
    <row r="27" spans="1:6" ht="41" x14ac:dyDescent="0.45">
      <c r="A27" s="40" t="s">
        <v>14</v>
      </c>
      <c r="B27" s="41" t="s">
        <v>15</v>
      </c>
      <c r="C27" s="42" t="s">
        <v>13</v>
      </c>
      <c r="D27" s="43">
        <f>D26</f>
        <v>274.26</v>
      </c>
      <c r="E27" s="27"/>
      <c r="F27" s="27"/>
    </row>
    <row r="28" spans="1:6" ht="41" x14ac:dyDescent="0.45">
      <c r="A28" s="40" t="s">
        <v>16</v>
      </c>
      <c r="B28" s="41" t="s">
        <v>17</v>
      </c>
      <c r="C28" s="42" t="s">
        <v>18</v>
      </c>
      <c r="D28" s="43">
        <f>43.614*2</f>
        <v>87.227999999999994</v>
      </c>
      <c r="E28" s="27"/>
      <c r="F28" s="27"/>
    </row>
    <row r="29" spans="1:6" ht="41" x14ac:dyDescent="0.45">
      <c r="A29" s="40" t="s">
        <v>19</v>
      </c>
      <c r="B29" s="41" t="s">
        <v>20</v>
      </c>
      <c r="C29" s="42" t="s">
        <v>18</v>
      </c>
      <c r="D29" s="43">
        <f>11.6127*2</f>
        <v>23.2254</v>
      </c>
      <c r="E29" s="27"/>
      <c r="F29" s="27"/>
    </row>
    <row r="30" spans="1:6" x14ac:dyDescent="0.45">
      <c r="A30" s="40" t="s">
        <v>21</v>
      </c>
      <c r="B30" s="41" t="s">
        <v>22</v>
      </c>
      <c r="C30" s="42" t="s">
        <v>18</v>
      </c>
      <c r="D30" s="43">
        <f>33.6*2</f>
        <v>67.2</v>
      </c>
      <c r="E30" s="27"/>
      <c r="F30" s="27"/>
    </row>
    <row r="31" spans="1:6" ht="61.5" x14ac:dyDescent="0.45">
      <c r="A31" s="40" t="s">
        <v>23</v>
      </c>
      <c r="B31" s="41" t="s">
        <v>24</v>
      </c>
      <c r="C31" s="42" t="s">
        <v>13</v>
      </c>
      <c r="D31" s="43">
        <f>106*2</f>
        <v>212</v>
      </c>
      <c r="E31" s="27"/>
      <c r="F31" s="27"/>
    </row>
    <row r="32" spans="1:6" ht="41" x14ac:dyDescent="0.45">
      <c r="A32" s="40" t="s">
        <v>25</v>
      </c>
      <c r="B32" s="41" t="s">
        <v>26</v>
      </c>
      <c r="C32" s="26" t="s">
        <v>27</v>
      </c>
      <c r="D32" s="43">
        <v>1</v>
      </c>
      <c r="E32" s="27"/>
      <c r="F32" s="27"/>
    </row>
    <row r="33" spans="1:6" ht="41" x14ac:dyDescent="0.45">
      <c r="A33" s="40" t="s">
        <v>28</v>
      </c>
      <c r="B33" s="41" t="s">
        <v>29</v>
      </c>
      <c r="C33" s="42" t="s">
        <v>27</v>
      </c>
      <c r="D33" s="43">
        <v>1</v>
      </c>
      <c r="E33" s="27"/>
      <c r="F33" s="27"/>
    </row>
    <row r="34" spans="1:6" s="39" customFormat="1" x14ac:dyDescent="0.45">
      <c r="A34" s="35">
        <v>2</v>
      </c>
      <c r="B34" s="36" t="s">
        <v>30</v>
      </c>
      <c r="C34" s="37"/>
      <c r="D34" s="37"/>
      <c r="E34" s="38"/>
      <c r="F34" s="37"/>
    </row>
    <row r="35" spans="1:6" x14ac:dyDescent="0.45">
      <c r="A35" s="44" t="s">
        <v>9</v>
      </c>
      <c r="B35" s="45" t="s">
        <v>31</v>
      </c>
      <c r="C35" s="46" t="s">
        <v>13</v>
      </c>
      <c r="D35" s="43">
        <f>2.1807*2</f>
        <v>4.3613999999999997</v>
      </c>
      <c r="E35" s="43"/>
      <c r="F35" s="27"/>
    </row>
    <row r="36" spans="1:6" x14ac:dyDescent="0.45">
      <c r="A36" s="44"/>
      <c r="B36" s="47" t="s">
        <v>32</v>
      </c>
      <c r="C36" s="48"/>
      <c r="D36" s="49"/>
      <c r="E36" s="50"/>
      <c r="F36" s="27"/>
    </row>
    <row r="37" spans="1:6" x14ac:dyDescent="0.45">
      <c r="A37" s="40" t="s">
        <v>14</v>
      </c>
      <c r="B37" s="41" t="s">
        <v>33</v>
      </c>
      <c r="C37" s="26" t="s">
        <v>18</v>
      </c>
      <c r="D37" s="43">
        <f>8.8785*2</f>
        <v>17.757000000000001</v>
      </c>
      <c r="E37" s="27"/>
      <c r="F37" s="27"/>
    </row>
    <row r="38" spans="1:6" x14ac:dyDescent="0.45">
      <c r="A38" s="40" t="s">
        <v>16</v>
      </c>
      <c r="B38" s="41" t="s">
        <v>34</v>
      </c>
      <c r="C38" s="26" t="s">
        <v>13</v>
      </c>
      <c r="D38" s="43">
        <f>137.13*2</f>
        <v>274.26</v>
      </c>
      <c r="E38" s="27"/>
      <c r="F38" s="27"/>
    </row>
    <row r="39" spans="1:6" x14ac:dyDescent="0.45">
      <c r="A39" s="40" t="s">
        <v>19</v>
      </c>
      <c r="B39" s="41" t="s">
        <v>104</v>
      </c>
      <c r="C39" s="26" t="s">
        <v>13</v>
      </c>
      <c r="D39" s="43">
        <f>80*2+17*2</f>
        <v>194</v>
      </c>
      <c r="E39" s="27"/>
      <c r="F39" s="27"/>
    </row>
    <row r="40" spans="1:6" x14ac:dyDescent="0.45">
      <c r="A40" s="46" t="s">
        <v>21</v>
      </c>
      <c r="B40" s="41" t="s">
        <v>105</v>
      </c>
      <c r="C40" s="26" t="s">
        <v>18</v>
      </c>
      <c r="D40" s="43">
        <f>6*2</f>
        <v>12</v>
      </c>
      <c r="E40" s="27"/>
      <c r="F40" s="27"/>
    </row>
    <row r="41" spans="1:6" x14ac:dyDescent="0.45">
      <c r="A41" s="46" t="s">
        <v>23</v>
      </c>
      <c r="B41" s="41" t="s">
        <v>35</v>
      </c>
      <c r="C41" s="26" t="s">
        <v>18</v>
      </c>
      <c r="D41" s="43">
        <f>1.6*2</f>
        <v>3.2</v>
      </c>
      <c r="E41" s="27"/>
      <c r="F41" s="27"/>
    </row>
    <row r="42" spans="1:6" s="39" customFormat="1" x14ac:dyDescent="0.45">
      <c r="A42" s="35"/>
      <c r="B42" s="36" t="s">
        <v>36</v>
      </c>
      <c r="C42" s="37"/>
      <c r="D42" s="37"/>
      <c r="E42" s="38"/>
      <c r="F42" s="37"/>
    </row>
    <row r="43" spans="1:6" ht="40" x14ac:dyDescent="0.45">
      <c r="A43" s="44"/>
      <c r="B43" s="47" t="s">
        <v>37</v>
      </c>
      <c r="C43" s="48"/>
      <c r="D43" s="49"/>
      <c r="E43" s="50"/>
      <c r="F43" s="27"/>
    </row>
    <row r="44" spans="1:6" x14ac:dyDescent="0.45">
      <c r="A44" s="46" t="s">
        <v>25</v>
      </c>
      <c r="B44" s="41" t="s">
        <v>38</v>
      </c>
      <c r="C44" s="26" t="s">
        <v>13</v>
      </c>
      <c r="D44" s="43">
        <f>88.185*2</f>
        <v>176.37</v>
      </c>
      <c r="E44" s="27"/>
      <c r="F44" s="27"/>
    </row>
    <row r="45" spans="1:6" x14ac:dyDescent="0.45">
      <c r="A45" s="46" t="s">
        <v>28</v>
      </c>
      <c r="B45" s="41" t="s">
        <v>39</v>
      </c>
      <c r="C45" s="26" t="s">
        <v>40</v>
      </c>
      <c r="D45" s="43">
        <f>41*2</f>
        <v>82</v>
      </c>
      <c r="E45" s="27"/>
      <c r="F45" s="27"/>
    </row>
    <row r="46" spans="1:6" x14ac:dyDescent="0.45">
      <c r="A46" s="51" t="s">
        <v>46</v>
      </c>
      <c r="B46" s="52" t="s">
        <v>41</v>
      </c>
      <c r="C46" s="53" t="s">
        <v>13</v>
      </c>
      <c r="D46" s="53">
        <f>42.228*2</f>
        <v>84.456000000000003</v>
      </c>
      <c r="E46" s="54"/>
      <c r="F46" s="27"/>
    </row>
    <row r="47" spans="1:6" x14ac:dyDescent="0.45">
      <c r="A47" s="46" t="s">
        <v>49</v>
      </c>
      <c r="B47" s="41" t="s">
        <v>42</v>
      </c>
      <c r="C47" s="26" t="s">
        <v>13</v>
      </c>
      <c r="D47" s="27">
        <f>259.72*2</f>
        <v>519.44000000000005</v>
      </c>
      <c r="E47" s="27"/>
      <c r="F47" s="27"/>
    </row>
    <row r="48" spans="1:6" s="39" customFormat="1" x14ac:dyDescent="0.45">
      <c r="A48" s="35"/>
      <c r="B48" s="36" t="s">
        <v>43</v>
      </c>
      <c r="C48" s="37"/>
      <c r="D48" s="37"/>
      <c r="E48" s="38"/>
      <c r="F48" s="37"/>
    </row>
    <row r="49" spans="1:6" x14ac:dyDescent="0.45">
      <c r="A49" s="40" t="s">
        <v>120</v>
      </c>
      <c r="B49" s="41" t="s">
        <v>44</v>
      </c>
      <c r="C49" s="26" t="s">
        <v>45</v>
      </c>
      <c r="D49" s="43">
        <f>1924.3635881*2</f>
        <v>3848.7271762</v>
      </c>
      <c r="E49" s="27"/>
      <c r="F49" s="27"/>
    </row>
    <row r="50" spans="1:6" x14ac:dyDescent="0.45">
      <c r="A50" s="40" t="s">
        <v>121</v>
      </c>
      <c r="B50" s="41" t="s">
        <v>47</v>
      </c>
      <c r="C50" s="26" t="s">
        <v>13</v>
      </c>
      <c r="D50" s="43">
        <v>288.26</v>
      </c>
      <c r="E50" s="27"/>
      <c r="F50" s="27"/>
    </row>
    <row r="51" spans="1:6" s="39" customFormat="1" x14ac:dyDescent="0.45">
      <c r="A51" s="35"/>
      <c r="B51" s="36" t="s">
        <v>48</v>
      </c>
      <c r="C51" s="37"/>
      <c r="D51" s="37"/>
      <c r="E51" s="38"/>
      <c r="F51" s="37"/>
    </row>
    <row r="52" spans="1:6" ht="61.5" x14ac:dyDescent="0.45">
      <c r="A52" s="40" t="s">
        <v>122</v>
      </c>
      <c r="B52" s="41" t="s">
        <v>50</v>
      </c>
      <c r="C52" s="26" t="s">
        <v>13</v>
      </c>
      <c r="D52" s="43">
        <f>D50</f>
        <v>288.26</v>
      </c>
      <c r="E52" s="27"/>
      <c r="F52" s="27"/>
    </row>
    <row r="53" spans="1:6" s="39" customFormat="1" x14ac:dyDescent="0.45">
      <c r="A53" s="35">
        <v>3</v>
      </c>
      <c r="B53" s="36" t="s">
        <v>51</v>
      </c>
      <c r="C53" s="37"/>
      <c r="D53" s="37"/>
      <c r="E53" s="38"/>
      <c r="F53" s="37"/>
    </row>
    <row r="54" spans="1:6" ht="41" x14ac:dyDescent="0.45">
      <c r="A54" s="40" t="s">
        <v>9</v>
      </c>
      <c r="B54" s="41" t="s">
        <v>52</v>
      </c>
      <c r="C54" s="26" t="s">
        <v>13</v>
      </c>
      <c r="D54" s="43">
        <f>D52</f>
        <v>288.26</v>
      </c>
      <c r="E54" s="27"/>
      <c r="F54" s="27"/>
    </row>
    <row r="55" spans="1:6" ht="41" x14ac:dyDescent="0.45">
      <c r="A55" s="46" t="s">
        <v>14</v>
      </c>
      <c r="B55" s="41" t="s">
        <v>53</v>
      </c>
      <c r="C55" s="26" t="s">
        <v>40</v>
      </c>
      <c r="D55" s="43">
        <f>76.44*2</f>
        <v>152.88</v>
      </c>
      <c r="E55" s="27"/>
      <c r="F55" s="27"/>
    </row>
    <row r="56" spans="1:6" x14ac:dyDescent="0.45">
      <c r="A56" s="40"/>
      <c r="B56" s="41"/>
      <c r="C56" s="26"/>
      <c r="D56" s="43"/>
      <c r="E56" s="27"/>
      <c r="F56" s="27"/>
    </row>
    <row r="57" spans="1:6" s="39" customFormat="1" x14ac:dyDescent="0.45">
      <c r="A57" s="35">
        <v>4</v>
      </c>
      <c r="B57" s="36" t="s">
        <v>54</v>
      </c>
      <c r="C57" s="37"/>
      <c r="D57" s="37"/>
      <c r="E57" s="38"/>
      <c r="F57" s="37"/>
    </row>
    <row r="58" spans="1:6" ht="60" x14ac:dyDescent="0.45">
      <c r="A58" s="55"/>
      <c r="B58" s="47" t="s">
        <v>55</v>
      </c>
      <c r="C58" s="26"/>
      <c r="D58" s="26"/>
      <c r="E58" s="27"/>
      <c r="F58" s="27"/>
    </row>
    <row r="59" spans="1:6" x14ac:dyDescent="0.45">
      <c r="A59" s="56" t="s">
        <v>9</v>
      </c>
      <c r="B59" s="57" t="s">
        <v>107</v>
      </c>
      <c r="C59" s="26" t="s">
        <v>13</v>
      </c>
      <c r="D59" s="43">
        <f>61.745*2</f>
        <v>123.49</v>
      </c>
      <c r="E59" s="27"/>
      <c r="F59" s="27"/>
    </row>
    <row r="60" spans="1:6" x14ac:dyDescent="0.45">
      <c r="A60" s="40" t="s">
        <v>14</v>
      </c>
      <c r="B60" s="58" t="s">
        <v>108</v>
      </c>
      <c r="C60" s="26" t="s">
        <v>13</v>
      </c>
      <c r="D60" s="43">
        <f>156.934*2</f>
        <v>313.86799999999999</v>
      </c>
      <c r="E60" s="27"/>
      <c r="F60" s="27"/>
    </row>
    <row r="61" spans="1:6" x14ac:dyDescent="0.45">
      <c r="A61" s="40" t="s">
        <v>16</v>
      </c>
      <c r="B61" s="58" t="s">
        <v>106</v>
      </c>
      <c r="C61" s="26" t="s">
        <v>13</v>
      </c>
      <c r="D61" s="43">
        <f>(58.12+40)*2</f>
        <v>196.24</v>
      </c>
      <c r="E61" s="27"/>
      <c r="F61" s="27"/>
    </row>
    <row r="62" spans="1:6" s="39" customFormat="1" x14ac:dyDescent="0.45">
      <c r="A62" s="35">
        <v>5</v>
      </c>
      <c r="B62" s="36" t="s">
        <v>56</v>
      </c>
      <c r="C62" s="37"/>
      <c r="D62" s="37"/>
      <c r="E62" s="38"/>
      <c r="F62" s="37"/>
    </row>
    <row r="63" spans="1:6" ht="80" x14ac:dyDescent="0.45">
      <c r="A63" s="44"/>
      <c r="B63" s="47" t="s">
        <v>57</v>
      </c>
      <c r="C63" s="48"/>
      <c r="D63" s="49"/>
      <c r="E63" s="50"/>
      <c r="F63" s="27"/>
    </row>
    <row r="64" spans="1:6" ht="41" x14ac:dyDescent="0.45">
      <c r="A64" s="56" t="s">
        <v>9</v>
      </c>
      <c r="B64" s="41" t="s">
        <v>58</v>
      </c>
      <c r="C64" s="26" t="s">
        <v>59</v>
      </c>
      <c r="D64" s="43">
        <v>2</v>
      </c>
      <c r="E64" s="27"/>
      <c r="F64" s="27"/>
    </row>
    <row r="65" spans="1:6" ht="61.5" x14ac:dyDescent="0.45">
      <c r="A65" s="40" t="s">
        <v>14</v>
      </c>
      <c r="B65" s="41" t="s">
        <v>109</v>
      </c>
      <c r="C65" s="26" t="s">
        <v>60</v>
      </c>
      <c r="D65" s="43">
        <v>8</v>
      </c>
      <c r="E65" s="27"/>
      <c r="F65" s="27"/>
    </row>
    <row r="66" spans="1:6" s="39" customFormat="1" x14ac:dyDescent="0.45">
      <c r="A66" s="35">
        <v>6</v>
      </c>
      <c r="B66" s="36" t="s">
        <v>61</v>
      </c>
      <c r="C66" s="37"/>
      <c r="D66" s="37"/>
      <c r="E66" s="38"/>
      <c r="F66" s="37"/>
    </row>
    <row r="67" spans="1:6" ht="80" x14ac:dyDescent="0.45">
      <c r="A67" s="44"/>
      <c r="B67" s="47" t="s">
        <v>62</v>
      </c>
      <c r="C67" s="48"/>
      <c r="D67" s="49"/>
      <c r="E67" s="50"/>
      <c r="F67" s="27"/>
    </row>
    <row r="68" spans="1:6" x14ac:dyDescent="0.45">
      <c r="A68" s="42" t="s">
        <v>9</v>
      </c>
      <c r="B68" s="41" t="s">
        <v>63</v>
      </c>
      <c r="C68" s="26" t="s">
        <v>59</v>
      </c>
      <c r="D68" s="43">
        <v>16</v>
      </c>
      <c r="E68" s="27"/>
      <c r="F68" s="27"/>
    </row>
    <row r="69" spans="1:6" x14ac:dyDescent="0.45">
      <c r="A69" s="42" t="s">
        <v>14</v>
      </c>
      <c r="B69" s="41" t="s">
        <v>64</v>
      </c>
      <c r="C69" s="26" t="s">
        <v>65</v>
      </c>
      <c r="D69" s="43">
        <v>8</v>
      </c>
      <c r="E69" s="27"/>
      <c r="F69" s="27"/>
    </row>
    <row r="70" spans="1:6" s="39" customFormat="1" x14ac:dyDescent="0.45">
      <c r="A70" s="35"/>
      <c r="B70" s="36" t="s">
        <v>66</v>
      </c>
      <c r="C70" s="37"/>
      <c r="D70" s="37"/>
      <c r="E70" s="38"/>
      <c r="F70" s="37"/>
    </row>
    <row r="71" spans="1:6" ht="40" x14ac:dyDescent="0.45">
      <c r="A71" s="44"/>
      <c r="B71" s="47" t="s">
        <v>67</v>
      </c>
      <c r="C71" s="48"/>
      <c r="D71" s="49"/>
      <c r="E71" s="50"/>
      <c r="F71" s="27"/>
    </row>
    <row r="72" spans="1:6" x14ac:dyDescent="0.45">
      <c r="A72" s="42" t="s">
        <v>16</v>
      </c>
      <c r="B72" s="41" t="s">
        <v>68</v>
      </c>
      <c r="C72" s="26"/>
      <c r="D72" s="43"/>
      <c r="E72" s="27"/>
      <c r="F72" s="27"/>
    </row>
    <row r="73" spans="1:6" x14ac:dyDescent="0.45">
      <c r="A73" s="42" t="s">
        <v>19</v>
      </c>
      <c r="B73" s="41" t="s">
        <v>69</v>
      </c>
      <c r="C73" s="26" t="s">
        <v>13</v>
      </c>
      <c r="D73" s="43">
        <v>42</v>
      </c>
      <c r="E73" s="27"/>
      <c r="F73" s="27"/>
    </row>
    <row r="74" spans="1:6" s="39" customFormat="1" x14ac:dyDescent="0.45">
      <c r="A74" s="35">
        <v>7</v>
      </c>
      <c r="B74" s="36" t="s">
        <v>70</v>
      </c>
      <c r="C74" s="37"/>
      <c r="D74" s="37"/>
      <c r="E74" s="38"/>
      <c r="F74" s="37"/>
    </row>
    <row r="75" spans="1:6" x14ac:dyDescent="0.45">
      <c r="A75" s="44"/>
      <c r="B75" s="47" t="s">
        <v>71</v>
      </c>
      <c r="C75" s="48"/>
      <c r="D75" s="49"/>
      <c r="E75" s="50"/>
      <c r="F75" s="27"/>
    </row>
    <row r="76" spans="1:6" ht="41" x14ac:dyDescent="0.45">
      <c r="A76" s="40" t="s">
        <v>9</v>
      </c>
      <c r="B76" s="41" t="s">
        <v>113</v>
      </c>
      <c r="C76" s="26" t="s">
        <v>13</v>
      </c>
      <c r="D76" s="43">
        <f>D31</f>
        <v>212</v>
      </c>
      <c r="E76" s="27"/>
      <c r="F76" s="27"/>
    </row>
    <row r="77" spans="1:6" x14ac:dyDescent="0.45">
      <c r="A77" s="40"/>
      <c r="B77" s="47" t="s">
        <v>72</v>
      </c>
      <c r="C77" s="26"/>
      <c r="D77" s="43"/>
      <c r="E77" s="27"/>
      <c r="F77" s="27"/>
    </row>
    <row r="78" spans="1:6" x14ac:dyDescent="0.45">
      <c r="A78" s="40" t="s">
        <v>14</v>
      </c>
      <c r="B78" s="41" t="s">
        <v>73</v>
      </c>
      <c r="C78" s="26" t="s">
        <v>13</v>
      </c>
      <c r="D78" s="43">
        <f>162.01188*2</f>
        <v>324.02375999999998</v>
      </c>
      <c r="E78" s="59"/>
      <c r="F78" s="27"/>
    </row>
    <row r="79" spans="1:6" x14ac:dyDescent="0.45">
      <c r="A79" s="40"/>
      <c r="B79" s="47" t="s">
        <v>74</v>
      </c>
      <c r="C79" s="26"/>
      <c r="D79" s="43"/>
      <c r="E79" s="27"/>
      <c r="F79" s="27"/>
    </row>
    <row r="80" spans="1:6" x14ac:dyDescent="0.45">
      <c r="A80" s="40" t="s">
        <v>16</v>
      </c>
      <c r="B80" s="41" t="s">
        <v>75</v>
      </c>
      <c r="C80" s="26" t="s">
        <v>13</v>
      </c>
      <c r="D80" s="43">
        <f>111.9*2</f>
        <v>223.8</v>
      </c>
      <c r="E80" s="59"/>
      <c r="F80" s="27"/>
    </row>
    <row r="81" spans="1:6" x14ac:dyDescent="0.45">
      <c r="A81" s="40"/>
      <c r="B81" s="47" t="s">
        <v>76</v>
      </c>
      <c r="C81" s="26"/>
      <c r="D81" s="43"/>
      <c r="E81" s="27"/>
      <c r="F81" s="27"/>
    </row>
    <row r="82" spans="1:6" x14ac:dyDescent="0.45">
      <c r="A82" s="51"/>
      <c r="B82" s="41" t="s">
        <v>77</v>
      </c>
      <c r="C82" s="26" t="s">
        <v>13</v>
      </c>
      <c r="D82" s="43">
        <v>174</v>
      </c>
      <c r="E82" s="59"/>
      <c r="F82" s="27"/>
    </row>
    <row r="83" spans="1:6" s="39" customFormat="1" x14ac:dyDescent="0.45">
      <c r="A83" s="35">
        <v>8</v>
      </c>
      <c r="B83" s="36" t="s">
        <v>78</v>
      </c>
      <c r="C83" s="37"/>
      <c r="D83" s="37"/>
      <c r="E83" s="38"/>
      <c r="F83" s="37"/>
    </row>
    <row r="84" spans="1:6" x14ac:dyDescent="0.45">
      <c r="A84" s="44"/>
      <c r="B84" s="47" t="s">
        <v>79</v>
      </c>
      <c r="C84" s="48"/>
      <c r="D84" s="49"/>
      <c r="E84" s="50"/>
      <c r="F84" s="27"/>
    </row>
    <row r="85" spans="1:6" ht="40" x14ac:dyDescent="0.45">
      <c r="A85" s="44"/>
      <c r="B85" s="47" t="s">
        <v>80</v>
      </c>
      <c r="C85" s="48"/>
      <c r="D85" s="49"/>
      <c r="E85" s="50"/>
      <c r="F85" s="27"/>
    </row>
    <row r="86" spans="1:6" x14ac:dyDescent="0.45">
      <c r="A86" s="40" t="s">
        <v>9</v>
      </c>
      <c r="B86" s="41" t="s">
        <v>81</v>
      </c>
      <c r="C86" s="26" t="s">
        <v>13</v>
      </c>
      <c r="D86" s="43">
        <f>111.9*2</f>
        <v>223.8</v>
      </c>
      <c r="E86" s="27"/>
      <c r="F86" s="27"/>
    </row>
    <row r="87" spans="1:6" x14ac:dyDescent="0.45">
      <c r="A87" s="40" t="s">
        <v>14</v>
      </c>
      <c r="B87" s="41" t="s">
        <v>82</v>
      </c>
      <c r="C87" s="26" t="s">
        <v>13</v>
      </c>
      <c r="D87" s="43">
        <f>162.01188*2</f>
        <v>324.02375999999998</v>
      </c>
      <c r="E87" s="27"/>
      <c r="F87" s="27"/>
    </row>
    <row r="88" spans="1:6" s="39" customFormat="1" x14ac:dyDescent="0.45">
      <c r="A88" s="35">
        <v>9</v>
      </c>
      <c r="B88" s="36" t="s">
        <v>83</v>
      </c>
      <c r="C88" s="37"/>
      <c r="D88" s="37"/>
      <c r="E88" s="38"/>
      <c r="F88" s="37"/>
    </row>
    <row r="89" spans="1:6" ht="40" x14ac:dyDescent="0.45">
      <c r="A89" s="44"/>
      <c r="B89" s="47" t="s">
        <v>84</v>
      </c>
      <c r="C89" s="48"/>
      <c r="D89" s="49"/>
      <c r="E89" s="50"/>
      <c r="F89" s="27"/>
    </row>
    <row r="90" spans="1:6" x14ac:dyDescent="0.45">
      <c r="A90" s="40"/>
      <c r="B90" s="47" t="s">
        <v>85</v>
      </c>
      <c r="C90" s="26"/>
      <c r="D90" s="43"/>
      <c r="E90" s="27"/>
      <c r="F90" s="27"/>
    </row>
    <row r="91" spans="1:6" ht="61.5" x14ac:dyDescent="0.45">
      <c r="A91" s="40" t="s">
        <v>9</v>
      </c>
      <c r="B91" s="41" t="s">
        <v>150</v>
      </c>
      <c r="C91" s="26" t="s">
        <v>13</v>
      </c>
      <c r="D91" s="43">
        <f>D76</f>
        <v>212</v>
      </c>
      <c r="E91" s="27"/>
      <c r="F91" s="27"/>
    </row>
    <row r="92" spans="1:6" x14ac:dyDescent="0.45">
      <c r="A92" s="40"/>
      <c r="B92" s="47" t="s">
        <v>86</v>
      </c>
      <c r="C92" s="26"/>
      <c r="D92" s="43"/>
      <c r="E92" s="27"/>
      <c r="F92" s="27"/>
    </row>
    <row r="93" spans="1:6" x14ac:dyDescent="0.45">
      <c r="A93" s="51" t="s">
        <v>14</v>
      </c>
      <c r="B93" s="41" t="s">
        <v>87</v>
      </c>
      <c r="C93" s="26" t="s">
        <v>13</v>
      </c>
      <c r="D93" s="43">
        <f>2.28*2</f>
        <v>4.5599999999999996</v>
      </c>
      <c r="E93" s="27"/>
      <c r="F93" s="27"/>
    </row>
    <row r="94" spans="1:6" s="39" customFormat="1" x14ac:dyDescent="0.45">
      <c r="A94" s="35">
        <v>10</v>
      </c>
      <c r="B94" s="36" t="s">
        <v>88</v>
      </c>
      <c r="C94" s="37"/>
      <c r="D94" s="37"/>
      <c r="E94" s="38"/>
      <c r="F94" s="37"/>
    </row>
    <row r="95" spans="1:6" ht="40" x14ac:dyDescent="0.45">
      <c r="A95" s="44"/>
      <c r="B95" s="47" t="s">
        <v>89</v>
      </c>
      <c r="C95" s="48"/>
      <c r="D95" s="49"/>
      <c r="E95" s="50"/>
      <c r="F95" s="27"/>
    </row>
    <row r="96" spans="1:6" ht="41" x14ac:dyDescent="0.45">
      <c r="A96" s="40" t="s">
        <v>9</v>
      </c>
      <c r="B96" s="41" t="s">
        <v>90</v>
      </c>
      <c r="C96" s="42" t="s">
        <v>40</v>
      </c>
      <c r="D96" s="43">
        <f>33*2</f>
        <v>66</v>
      </c>
      <c r="E96" s="27"/>
      <c r="F96" s="27"/>
    </row>
    <row r="97" spans="1:6" s="39" customFormat="1" x14ac:dyDescent="0.45">
      <c r="A97" s="35">
        <v>11</v>
      </c>
      <c r="B97" s="36" t="s">
        <v>91</v>
      </c>
      <c r="C97" s="37"/>
      <c r="D97" s="37"/>
      <c r="E97" s="38"/>
      <c r="F97" s="37"/>
    </row>
    <row r="98" spans="1:6" ht="41" x14ac:dyDescent="0.45">
      <c r="A98" s="56" t="s">
        <v>9</v>
      </c>
      <c r="B98" s="41" t="s">
        <v>92</v>
      </c>
      <c r="C98" s="26" t="s">
        <v>59</v>
      </c>
      <c r="D98" s="43">
        <v>8</v>
      </c>
      <c r="E98" s="27"/>
      <c r="F98" s="27"/>
    </row>
    <row r="99" spans="1:6" ht="41" x14ac:dyDescent="0.45">
      <c r="A99" s="56" t="s">
        <v>14</v>
      </c>
      <c r="B99" s="41" t="s">
        <v>93</v>
      </c>
      <c r="C99" s="26" t="s">
        <v>59</v>
      </c>
      <c r="D99" s="43">
        <v>2</v>
      </c>
      <c r="E99" s="27"/>
      <c r="F99" s="27"/>
    </row>
    <row r="100" spans="1:6" ht="21" thickBot="1" x14ac:dyDescent="0.5">
      <c r="A100" s="60"/>
      <c r="B100" s="61" t="s">
        <v>119</v>
      </c>
      <c r="C100" s="62"/>
      <c r="D100" s="62"/>
      <c r="E100" s="62"/>
      <c r="F100" s="63"/>
    </row>
    <row r="101" spans="1:6" ht="21" thickTop="1" x14ac:dyDescent="0.45">
      <c r="A101" s="64"/>
      <c r="B101" s="65"/>
      <c r="C101" s="66"/>
      <c r="D101" s="67"/>
      <c r="E101" s="67"/>
      <c r="F101" s="67"/>
    </row>
    <row r="102" spans="1:6" s="39" customFormat="1" x14ac:dyDescent="0.45">
      <c r="A102" s="35">
        <v>11</v>
      </c>
      <c r="B102" s="36" t="s">
        <v>94</v>
      </c>
      <c r="C102" s="37"/>
      <c r="D102" s="37"/>
      <c r="E102" s="38"/>
      <c r="F102" s="37"/>
    </row>
    <row r="103" spans="1:6" x14ac:dyDescent="0.45">
      <c r="A103" s="44"/>
      <c r="B103" s="47" t="s">
        <v>140</v>
      </c>
      <c r="C103" s="48"/>
      <c r="D103" s="49"/>
      <c r="E103" s="50"/>
      <c r="F103" s="27"/>
    </row>
    <row r="104" spans="1:6" ht="41" x14ac:dyDescent="0.45">
      <c r="A104" s="40" t="s">
        <v>9</v>
      </c>
      <c r="B104" s="41" t="s">
        <v>141</v>
      </c>
      <c r="C104" s="26" t="s">
        <v>143</v>
      </c>
      <c r="D104" s="43">
        <v>1</v>
      </c>
      <c r="E104" s="27"/>
      <c r="F104" s="27"/>
    </row>
    <row r="105" spans="1:6" x14ac:dyDescent="0.45">
      <c r="A105" s="56" t="s">
        <v>14</v>
      </c>
      <c r="B105" s="41" t="s">
        <v>95</v>
      </c>
      <c r="C105" s="26" t="s">
        <v>143</v>
      </c>
      <c r="D105" s="43">
        <v>1</v>
      </c>
      <c r="E105" s="27"/>
      <c r="F105" s="27"/>
    </row>
    <row r="106" spans="1:6" x14ac:dyDescent="0.45">
      <c r="A106" s="40" t="s">
        <v>16</v>
      </c>
      <c r="B106" s="41" t="s">
        <v>99</v>
      </c>
      <c r="C106" s="26" t="s">
        <v>143</v>
      </c>
      <c r="D106" s="43">
        <v>1</v>
      </c>
      <c r="E106" s="27"/>
      <c r="F106" s="27"/>
    </row>
    <row r="107" spans="1:6" ht="41" x14ac:dyDescent="0.45">
      <c r="A107" s="40" t="s">
        <v>19</v>
      </c>
      <c r="B107" s="41" t="s">
        <v>142</v>
      </c>
      <c r="C107" s="26" t="s">
        <v>143</v>
      </c>
      <c r="D107" s="43">
        <v>1</v>
      </c>
      <c r="E107" s="27"/>
      <c r="F107" s="27"/>
    </row>
    <row r="108" spans="1:6" x14ac:dyDescent="0.45">
      <c r="A108" s="40"/>
      <c r="B108" s="41"/>
      <c r="C108" s="26"/>
      <c r="D108" s="43"/>
      <c r="E108" s="27"/>
      <c r="F108" s="27"/>
    </row>
    <row r="109" spans="1:6" ht="21" thickBot="1" x14ac:dyDescent="0.5">
      <c r="A109" s="60"/>
      <c r="B109" s="61" t="s">
        <v>148</v>
      </c>
      <c r="C109" s="62"/>
      <c r="D109" s="62"/>
      <c r="E109" s="62"/>
      <c r="F109" s="63"/>
    </row>
    <row r="110" spans="1:6" s="39" customFormat="1" ht="21" thickTop="1" x14ac:dyDescent="0.45">
      <c r="A110" s="35"/>
      <c r="B110" s="36" t="s">
        <v>96</v>
      </c>
      <c r="C110" s="37"/>
      <c r="D110" s="37"/>
      <c r="E110" s="38"/>
      <c r="F110" s="37"/>
    </row>
    <row r="111" spans="1:6" x14ac:dyDescent="0.45">
      <c r="A111" s="68" t="s">
        <v>9</v>
      </c>
      <c r="B111" s="69" t="s">
        <v>139</v>
      </c>
      <c r="C111" s="70" t="s">
        <v>97</v>
      </c>
      <c r="D111" s="70">
        <v>160</v>
      </c>
      <c r="E111" s="70"/>
      <c r="F111" s="70"/>
    </row>
    <row r="112" spans="1:6" x14ac:dyDescent="0.45">
      <c r="A112" s="68" t="s">
        <v>14</v>
      </c>
      <c r="B112" s="69" t="s">
        <v>100</v>
      </c>
      <c r="C112" s="70" t="s">
        <v>98</v>
      </c>
      <c r="D112" s="70">
        <v>200</v>
      </c>
      <c r="E112" s="70"/>
      <c r="F112" s="70"/>
    </row>
    <row r="113" spans="1:6" ht="41" x14ac:dyDescent="0.45">
      <c r="A113" s="68" t="s">
        <v>16</v>
      </c>
      <c r="B113" s="69" t="s">
        <v>114</v>
      </c>
      <c r="C113" s="70" t="s">
        <v>98</v>
      </c>
      <c r="D113" s="70">
        <v>2</v>
      </c>
      <c r="E113" s="70"/>
      <c r="F113" s="70"/>
    </row>
    <row r="114" spans="1:6" ht="21" thickBot="1" x14ac:dyDescent="0.5">
      <c r="A114" s="71"/>
      <c r="B114" s="72" t="s">
        <v>147</v>
      </c>
      <c r="C114" s="73"/>
      <c r="D114" s="73"/>
      <c r="E114" s="73"/>
      <c r="F114" s="74"/>
    </row>
    <row r="115" spans="1:6" ht="21" thickTop="1" x14ac:dyDescent="0.45">
      <c r="A115" s="75"/>
      <c r="B115" s="76"/>
      <c r="C115" s="77"/>
      <c r="D115" s="77"/>
      <c r="E115" s="78"/>
      <c r="F115" s="79"/>
    </row>
    <row r="116" spans="1:6" x14ac:dyDescent="0.45">
      <c r="A116" s="14" t="s">
        <v>138</v>
      </c>
      <c r="B116" s="97" t="s">
        <v>145</v>
      </c>
      <c r="C116" s="98"/>
      <c r="D116" s="98"/>
      <c r="E116" s="99"/>
      <c r="F116" s="17" t="s">
        <v>118</v>
      </c>
    </row>
    <row r="117" spans="1:6" x14ac:dyDescent="0.45">
      <c r="A117" s="24">
        <v>1</v>
      </c>
      <c r="B117" s="25" t="s">
        <v>111</v>
      </c>
      <c r="C117" s="28"/>
      <c r="D117" s="28"/>
      <c r="E117" s="29"/>
      <c r="F117" s="29"/>
    </row>
    <row r="118" spans="1:6" x14ac:dyDescent="0.45">
      <c r="A118" s="24">
        <v>2</v>
      </c>
      <c r="B118" s="25" t="s">
        <v>149</v>
      </c>
      <c r="C118" s="28"/>
      <c r="D118" s="28"/>
      <c r="E118" s="29"/>
      <c r="F118" s="29"/>
    </row>
    <row r="119" spans="1:6" x14ac:dyDescent="0.45">
      <c r="A119" s="24">
        <v>3</v>
      </c>
      <c r="B119" s="25" t="s">
        <v>128</v>
      </c>
      <c r="C119" s="28"/>
      <c r="D119" s="28"/>
      <c r="E119" s="29"/>
      <c r="F119" s="29"/>
    </row>
    <row r="120" spans="1:6" x14ac:dyDescent="0.45">
      <c r="A120" s="80">
        <v>5</v>
      </c>
      <c r="B120" s="81" t="s">
        <v>110</v>
      </c>
      <c r="C120" s="82"/>
      <c r="D120" s="82"/>
      <c r="E120" s="83"/>
      <c r="F120" s="83"/>
    </row>
    <row r="121" spans="1:6" ht="21" thickBot="1" x14ac:dyDescent="0.5">
      <c r="A121" s="10"/>
      <c r="B121" s="85" t="s">
        <v>112</v>
      </c>
      <c r="C121" s="86"/>
      <c r="D121" s="86"/>
      <c r="E121" s="87"/>
      <c r="F121" s="84"/>
    </row>
    <row r="122" spans="1:6" ht="21" thickTop="1" x14ac:dyDescent="0.45">
      <c r="B122" s="65"/>
    </row>
  </sheetData>
  <mergeCells count="9">
    <mergeCell ref="B121:E121"/>
    <mergeCell ref="A2:F2"/>
    <mergeCell ref="B10:F10"/>
    <mergeCell ref="B11:F11"/>
    <mergeCell ref="B9:F9"/>
    <mergeCell ref="B4:F4"/>
    <mergeCell ref="B3:F3"/>
    <mergeCell ref="B8:F8"/>
    <mergeCell ref="B116:E116"/>
  </mergeCells>
  <pageMargins left="0.7" right="0.7" top="0.75" bottom="0.75" header="0.3" footer="0.3"/>
  <pageSetup scale="52" fitToHeight="0" orientation="portrait" r:id="rId1"/>
  <headerFooter>
    <oddFooter>&amp;L_x000D_&amp;1#&amp;"Calibri"&amp;12&amp;K000000 Classification: Internal  داخلي</oddFooter>
  </headerFooter>
  <rowBreaks count="1" manualBreakCount="1">
    <brk id="47" max="5" man="1"/>
  </rowBreaks>
  <colBreaks count="1" manualBreakCount="1">
    <brk id="6" max="1048575" man="1"/>
  </colBreaks>
  <drawing r:id="rId2"/>
</worksheet>
</file>

<file path=docMetadata/LabelInfo.xml><?xml version="1.0" encoding="utf-8"?>
<clbl:labelList xmlns:clbl="http://schemas.microsoft.com/office/2020/mipLabelMetadata">
  <clbl:label id="{7ee52cdc-30a1-4548-a0c7-80d04ffdacf8}" enabled="1" method="Standard" siteId="{cee40b02-c0c5-4f48-ae3a-da914750bbd4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Yusuf Mulei Thomas</dc:creator>
  <cp:lastModifiedBy>Admin</cp:lastModifiedBy>
  <cp:lastPrinted>2024-12-06T07:52:44Z</cp:lastPrinted>
  <dcterms:created xsi:type="dcterms:W3CDTF">2024-10-23T06:59:25Z</dcterms:created>
  <dcterms:modified xsi:type="dcterms:W3CDTF">2025-02-19T11:28:37Z</dcterms:modified>
</cp:coreProperties>
</file>